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ic\Downloads\"/>
    </mc:Choice>
  </mc:AlternateContent>
  <xr:revisionPtr revIDLastSave="0" documentId="13_ncr:1_{3DD268FE-ED3D-4765-84C3-5E2BDD0295F7}" xr6:coauthVersionLast="45" xr6:coauthVersionMax="45" xr10:uidLastSave="{00000000-0000-0000-0000-000000000000}"/>
  <bookViews>
    <workbookView xWindow="-120" yWindow="-120" windowWidth="20730" windowHeight="11310" activeTab="3" xr2:uid="{00000000-000D-0000-FFFF-FFFF00000000}"/>
  </bookViews>
  <sheets>
    <sheet name="Mailings" sheetId="5" r:id="rId1"/>
    <sheet name="Mailings Stats" sheetId="1" r:id="rId2"/>
    <sheet name="Criteria" sheetId="6" r:id="rId3"/>
    <sheet name="Employee Insurance" sheetId="7" r:id="rId4"/>
    <sheet name="Birth Dates" sheetId="8" r:id="rId5"/>
  </sheets>
  <definedNames>
    <definedName name="Responses">Mailings!$A$3:$D$28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7" l="1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4" i="8"/>
  <c r="E28" i="7"/>
  <c r="E27" i="7"/>
  <c r="E26" i="7"/>
  <c r="D10" i="1"/>
  <c r="D8" i="1"/>
  <c r="D9" i="1"/>
  <c r="D7" i="1"/>
  <c r="C10" i="1"/>
  <c r="B10" i="1"/>
  <c r="C9" i="1"/>
  <c r="C8" i="1"/>
  <c r="B8" i="1"/>
  <c r="B9" i="1"/>
  <c r="C7" i="1"/>
  <c r="B7" i="1"/>
  <c r="C21" i="1"/>
</calcChain>
</file>

<file path=xl/sharedStrings.xml><?xml version="1.0" encoding="utf-8"?>
<sst xmlns="http://schemas.openxmlformats.org/spreadsheetml/2006/main" count="253" uniqueCount="126">
  <si>
    <t>Total</t>
  </si>
  <si>
    <t>Lawn &amp; Maintenance</t>
  </si>
  <si>
    <t>Patio &amp; Furniture</t>
  </si>
  <si>
    <t>Murfreesboro</t>
  </si>
  <si>
    <t>Franklin</t>
  </si>
  <si>
    <t>Hendersonville</t>
  </si>
  <si>
    <t>Brentwood</t>
  </si>
  <si>
    <t>Gallatin</t>
  </si>
  <si>
    <t>La Vergne</t>
  </si>
  <si>
    <t>Lebanon</t>
  </si>
  <si>
    <t>Smyrna</t>
  </si>
  <si>
    <t>Spring Hill</t>
  </si>
  <si>
    <t>Dickson</t>
  </si>
  <si>
    <t>Goodlettsville</t>
  </si>
  <si>
    <t>Mount Juliet</t>
  </si>
  <si>
    <t>Portland</t>
  </si>
  <si>
    <t>Springfield</t>
  </si>
  <si>
    <t>Ashland City</t>
  </si>
  <si>
    <t>Belle Meade</t>
  </si>
  <si>
    <t>Burns</t>
  </si>
  <si>
    <t>Carthage</t>
  </si>
  <si>
    <t>Centerville</t>
  </si>
  <si>
    <t>Charlotte</t>
  </si>
  <si>
    <t>Coopertown</t>
  </si>
  <si>
    <t>Cross Plains</t>
  </si>
  <si>
    <t>Fairview</t>
  </si>
  <si>
    <t>Forest Hills</t>
  </si>
  <si>
    <t>Gordonsville</t>
  </si>
  <si>
    <t>City</t>
  </si>
  <si>
    <t>Department</t>
  </si>
  <si>
    <t># Mailed</t>
  </si>
  <si>
    <t># Responses</t>
  </si>
  <si>
    <t>Landscape Design</t>
  </si>
  <si>
    <t>Response Rate</t>
  </si>
  <si>
    <t>Response 
Rate</t>
  </si>
  <si>
    <t>Total Sent</t>
  </si>
  <si>
    <t>Total Responses</t>
  </si>
  <si>
    <t>Third Quarter Mailings</t>
  </si>
  <si>
    <t>Department/Group</t>
  </si>
  <si>
    <t>Excellent</t>
  </si>
  <si>
    <t>Very Good</t>
  </si>
  <si>
    <t>Good</t>
  </si>
  <si>
    <t>Average</t>
  </si>
  <si>
    <t>Conrad</t>
  </si>
  <si>
    <t>Sarah</t>
  </si>
  <si>
    <t>Henry</t>
  </si>
  <si>
    <t>David</t>
  </si>
  <si>
    <t>Gaylord</t>
  </si>
  <si>
    <t>José</t>
  </si>
  <si>
    <t>Artagnan</t>
  </si>
  <si>
    <t>Keiko</t>
  </si>
  <si>
    <t>Stewart</t>
  </si>
  <si>
    <t>Human Resources</t>
  </si>
  <si>
    <t>Hughes</t>
  </si>
  <si>
    <t>Bobbi</t>
  </si>
  <si>
    <t>Alverez</t>
  </si>
  <si>
    <t>McDonald</t>
  </si>
  <si>
    <t>Ladewig</t>
  </si>
  <si>
    <t>Pawlowski</t>
  </si>
  <si>
    <t>Johnson</t>
  </si>
  <si>
    <t>Maria</t>
  </si>
  <si>
    <t>Nassar</t>
  </si>
  <si>
    <t>Juan</t>
  </si>
  <si>
    <t>Lopez</t>
  </si>
  <si>
    <t># of Claims</t>
  </si>
  <si>
    <t># of 
Dependents</t>
  </si>
  <si>
    <t>First Name</t>
  </si>
  <si>
    <t>Last Name</t>
  </si>
  <si>
    <t>ID #</t>
  </si>
  <si>
    <t>Classic Gardens and Landscape (CGL)</t>
  </si>
  <si>
    <t>Dependent and Claim Information</t>
  </si>
  <si>
    <t>Anita</t>
  </si>
  <si>
    <t>Meandro</t>
  </si>
  <si>
    <t>Easom</t>
  </si>
  <si>
    <t>Calvert</t>
  </si>
  <si>
    <t>Burton</t>
  </si>
  <si>
    <t>Jerry</t>
  </si>
  <si>
    <t>Lisle</t>
  </si>
  <si>
    <t>Alphonse</t>
  </si>
  <si>
    <t>Beryl</t>
  </si>
  <si>
    <t>Yager</t>
  </si>
  <si>
    <t>Svenson</t>
  </si>
  <si>
    <t>Imre</t>
  </si>
  <si>
    <t>Delores</t>
  </si>
  <si>
    <t>Maureen</t>
  </si>
  <si>
    <t>Jonas</t>
  </si>
  <si>
    <t>George</t>
  </si>
  <si>
    <t>Alvarez</t>
  </si>
  <si>
    <t>Ohlberg</t>
  </si>
  <si>
    <t>Anna</t>
  </si>
  <si>
    <t># of Dependents, Brentwood, Landscape</t>
  </si>
  <si>
    <t># of Dependents, Springfield, Human Resources</t>
  </si>
  <si>
    <t># of Claims, Forest Hills, Patio</t>
  </si>
  <si>
    <t># of Claims, Gallatin, Lawn &amp; Maintenance</t>
  </si>
  <si>
    <t>Response Rate Determination</t>
  </si>
  <si>
    <t># of Responses</t>
  </si>
  <si>
    <t>13 Feb 1972</t>
  </si>
  <si>
    <t>08 Mar 1984</t>
  </si>
  <si>
    <t>08 May 1978</t>
  </si>
  <si>
    <t>05 Sep 1981</t>
  </si>
  <si>
    <t>13 Oct 1985</t>
  </si>
  <si>
    <t>17 Apr 1990</t>
  </si>
  <si>
    <t>30 Jan 1992</t>
  </si>
  <si>
    <t>18 Jul 1991</t>
  </si>
  <si>
    <t>15 Sep 1987</t>
  </si>
  <si>
    <t>21 Mar 1988</t>
  </si>
  <si>
    <t>16 Jun 1976</t>
  </si>
  <si>
    <t>21 Nov 1994</t>
  </si>
  <si>
    <t>08 Dec 1990</t>
  </si>
  <si>
    <t>04 Oct 1989</t>
  </si>
  <si>
    <t>05 Nov 1989</t>
  </si>
  <si>
    <t>21 Feb 1991</t>
  </si>
  <si>
    <t>14 Mar 1992</t>
  </si>
  <si>
    <t>08 Aug 1994</t>
  </si>
  <si>
    <t>06 Dec 1990</t>
  </si>
  <si>
    <t>28 Feb 1975</t>
  </si>
  <si>
    <t>Employee Birth Dates</t>
  </si>
  <si>
    <t>Date</t>
  </si>
  <si>
    <t>Mailings by City and Department</t>
  </si>
  <si>
    <t>20% and above</t>
  </si>
  <si>
    <t>15% and above</t>
  </si>
  <si>
    <t>10% and above</t>
  </si>
  <si>
    <t>Below 10%</t>
  </si>
  <si>
    <t>lan*</t>
  </si>
  <si>
    <t>pat*</t>
  </si>
  <si>
    <t>law*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</si>
</sst>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7" formatCode="_(* #,##0_);_(* \(#,##0\);_(* &quot;-&quot;??_);_(@_)"/>
  </numFmts>
  <fonts count="2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</font>
    <font>
      <b/>
      <sz val="16"/>
      <name val="Cambria"/>
      <family val="1"/>
      <scheme val="major"/>
    </font>
    <font>
      <sz val="10"/>
      <name val="Arial"/>
      <family val="2"/>
    </font>
    <font>
      <i/>
      <sz val="18"/>
      <name val="Calibri"/>
      <family val="2"/>
      <scheme val="minor"/>
    </font>
    <font>
      <i/>
      <sz val="2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6" tint="0.59999389629810485"/>
        <bgColor auto="1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Dot">
        <color auto="1"/>
      </bottom>
      <diagonal/>
    </border>
    <border>
      <left/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 style="dashDot">
        <color auto="1"/>
      </bottom>
      <diagonal/>
    </border>
    <border>
      <left/>
      <right style="thin">
        <color auto="1"/>
      </right>
      <top style="dashDot">
        <color auto="1"/>
      </top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 style="thin">
        <color auto="1"/>
      </bottom>
      <diagonal/>
    </border>
    <border>
      <left/>
      <right style="thin">
        <color auto="1"/>
      </right>
      <top style="dashDot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</borders>
  <cellStyleXfs count="11">
    <xf numFmtId="0" fontId="0" fillId="0" borderId="0"/>
    <xf numFmtId="0" fontId="17" fillId="0" borderId="0"/>
    <xf numFmtId="0" fontId="9" fillId="2" borderId="0" applyNumberFormat="0" applyBorder="0" applyAlignment="0" applyProtection="0"/>
    <xf numFmtId="44" fontId="5" fillId="0" borderId="0" applyFont="0" applyFill="0" applyBorder="0" applyAlignment="0" applyProtection="0"/>
    <xf numFmtId="0" fontId="7" fillId="0" borderId="1" applyNumberFormat="0" applyFill="0" applyAlignment="0" applyProtection="0"/>
    <xf numFmtId="0" fontId="5" fillId="0" borderId="0"/>
    <xf numFmtId="0" fontId="17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2" applyNumberFormat="0" applyFill="0" applyAlignment="0" applyProtection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5"/>
    <xf numFmtId="0" fontId="4" fillId="0" borderId="0" xfId="5" applyFont="1"/>
    <xf numFmtId="164" fontId="4" fillId="0" borderId="0" xfId="3" applyNumberFormat="1" applyFont="1"/>
    <xf numFmtId="2" fontId="4" fillId="0" borderId="0" xfId="3" applyNumberFormat="1" applyFont="1"/>
    <xf numFmtId="164" fontId="4" fillId="0" borderId="0" xfId="5" applyNumberFormat="1" applyFont="1"/>
    <xf numFmtId="0" fontId="12" fillId="0" borderId="3" xfId="2" applyFont="1" applyFill="1" applyBorder="1"/>
    <xf numFmtId="0" fontId="12" fillId="0" borderId="3" xfId="2" applyFont="1" applyFill="1" applyBorder="1" applyAlignment="1">
      <alignment horizontal="center"/>
    </xf>
    <xf numFmtId="0" fontId="12" fillId="0" borderId="3" xfId="9" applyFont="1" applyFill="1" applyBorder="1" applyAlignment="1">
      <alignment horizontal="right"/>
    </xf>
    <xf numFmtId="0" fontId="14" fillId="0" borderId="3" xfId="2" applyFont="1" applyFill="1" applyBorder="1" applyAlignment="1">
      <alignment horizontal="left" indent="2"/>
    </xf>
    <xf numFmtId="0" fontId="13" fillId="0" borderId="0" xfId="5" applyFont="1" applyBorder="1" applyAlignment="1">
      <alignment horizontal="center" wrapText="1"/>
    </xf>
    <xf numFmtId="0" fontId="13" fillId="0" borderId="0" xfId="5" applyFont="1" applyFill="1" applyBorder="1"/>
    <xf numFmtId="0" fontId="15" fillId="0" borderId="0" xfId="5" applyFont="1" applyAlignment="1">
      <alignment horizontal="left"/>
    </xf>
    <xf numFmtId="0" fontId="4" fillId="0" borderId="3" xfId="5" applyFont="1" applyBorder="1"/>
    <xf numFmtId="0" fontId="13" fillId="0" borderId="3" xfId="5" applyFont="1" applyBorder="1"/>
    <xf numFmtId="0" fontId="5" fillId="0" borderId="3" xfId="5" applyBorder="1"/>
    <xf numFmtId="0" fontId="5" fillId="0" borderId="3" xfId="5" applyFill="1" applyBorder="1"/>
    <xf numFmtId="0" fontId="13" fillId="0" borderId="3" xfId="5" applyFont="1" applyBorder="1" applyAlignment="1">
      <alignment horizontal="center" wrapText="1"/>
    </xf>
    <xf numFmtId="0" fontId="16" fillId="0" borderId="0" xfId="8" applyFont="1" applyAlignment="1">
      <alignment horizontal="centerContinuous"/>
    </xf>
    <xf numFmtId="0" fontId="11" fillId="0" borderId="0" xfId="4" applyFont="1" applyBorder="1" applyAlignment="1">
      <alignment horizontal="centerContinuous"/>
    </xf>
    <xf numFmtId="0" fontId="16" fillId="0" borderId="4" xfId="8" applyFont="1" applyBorder="1" applyAlignment="1">
      <alignment horizontal="centerContinuous"/>
    </xf>
    <xf numFmtId="0" fontId="11" fillId="0" borderId="4" xfId="4" applyFont="1" applyBorder="1" applyAlignment="1">
      <alignment horizontal="centerContinuous"/>
    </xf>
    <xf numFmtId="0" fontId="4" fillId="0" borderId="5" xfId="5" applyFont="1" applyBorder="1" applyAlignment="1">
      <alignment horizontal="centerContinuous"/>
    </xf>
    <xf numFmtId="0" fontId="14" fillId="0" borderId="0" xfId="6" applyFont="1"/>
    <xf numFmtId="0" fontId="14" fillId="0" borderId="0" xfId="6" applyFont="1" applyFill="1" applyBorder="1" applyAlignment="1">
      <alignment horizontal="centerContinuous"/>
    </xf>
    <xf numFmtId="0" fontId="14" fillId="0" borderId="7" xfId="6" applyFont="1" applyBorder="1"/>
    <xf numFmtId="0" fontId="14" fillId="0" borderId="8" xfId="6" applyFont="1" applyBorder="1"/>
    <xf numFmtId="0" fontId="18" fillId="0" borderId="0" xfId="6" applyFont="1" applyFill="1" applyBorder="1" applyAlignment="1">
      <alignment horizontal="left"/>
    </xf>
    <xf numFmtId="0" fontId="12" fillId="0" borderId="6" xfId="6" applyFont="1" applyBorder="1" applyAlignment="1">
      <alignment horizontal="center" wrapText="1"/>
    </xf>
    <xf numFmtId="0" fontId="14" fillId="0" borderId="9" xfId="6" applyFont="1" applyBorder="1"/>
    <xf numFmtId="0" fontId="14" fillId="0" borderId="10" xfId="6" applyFont="1" applyBorder="1"/>
    <xf numFmtId="0" fontId="14" fillId="0" borderId="11" xfId="6" applyFont="1" applyBorder="1"/>
    <xf numFmtId="0" fontId="14" fillId="0" borderId="12" xfId="6" applyFont="1" applyBorder="1"/>
    <xf numFmtId="0" fontId="14" fillId="0" borderId="13" xfId="6" applyFont="1" applyBorder="1"/>
    <xf numFmtId="0" fontId="14" fillId="0" borderId="14" xfId="6" applyFont="1" applyBorder="1"/>
    <xf numFmtId="0" fontId="12" fillId="0" borderId="6" xfId="6" applyFont="1" applyBorder="1" applyAlignment="1">
      <alignment horizontal="center"/>
    </xf>
    <xf numFmtId="0" fontId="12" fillId="0" borderId="6" xfId="6" applyFont="1" applyFill="1" applyBorder="1" applyAlignment="1">
      <alignment horizontal="center"/>
    </xf>
    <xf numFmtId="9" fontId="4" fillId="0" borderId="3" xfId="7" applyFont="1" applyBorder="1" applyAlignment="1">
      <alignment horizontal="right" indent="2"/>
    </xf>
    <xf numFmtId="164" fontId="3" fillId="0" borderId="3" xfId="3" applyNumberFormat="1" applyFont="1" applyBorder="1" applyAlignment="1">
      <alignment horizontal="left" indent="1"/>
    </xf>
    <xf numFmtId="0" fontId="3" fillId="0" borderId="3" xfId="5" applyFont="1" applyBorder="1" applyAlignment="1">
      <alignment horizontal="left" indent="1"/>
    </xf>
    <xf numFmtId="0" fontId="18" fillId="0" borderId="0" xfId="6" applyFont="1" applyFill="1" applyBorder="1" applyAlignment="1">
      <alignment horizontal="centerContinuous"/>
    </xf>
    <xf numFmtId="0" fontId="14" fillId="0" borderId="0" xfId="6" applyFont="1" applyAlignment="1">
      <alignment horizontal="centerContinuous"/>
    </xf>
    <xf numFmtId="0" fontId="4" fillId="4" borderId="4" xfId="5" applyFont="1" applyFill="1" applyBorder="1"/>
    <xf numFmtId="0" fontId="4" fillId="4" borderId="0" xfId="5" applyFont="1" applyFill="1"/>
    <xf numFmtId="2" fontId="10" fillId="4" borderId="3" xfId="3" applyNumberFormat="1" applyFont="1" applyFill="1" applyBorder="1" applyAlignment="1">
      <alignment horizontal="center"/>
    </xf>
    <xf numFmtId="2" fontId="10" fillId="4" borderId="15" xfId="3" applyNumberFormat="1" applyFont="1" applyFill="1" applyBorder="1" applyAlignment="1">
      <alignment horizontal="center"/>
    </xf>
    <xf numFmtId="9" fontId="2" fillId="0" borderId="3" xfId="7" applyFont="1" applyBorder="1" applyAlignment="1">
      <alignment horizontal="right" indent="2"/>
    </xf>
    <xf numFmtId="9" fontId="2" fillId="0" borderId="3" xfId="5" applyNumberFormat="1" applyFont="1" applyBorder="1" applyAlignment="1">
      <alignment horizontal="right" indent="2"/>
    </xf>
    <xf numFmtId="0" fontId="19" fillId="3" borderId="3" xfId="5" applyFont="1" applyFill="1" applyBorder="1" applyAlignment="1">
      <alignment horizontal="center" wrapText="1"/>
    </xf>
    <xf numFmtId="0" fontId="19" fillId="3" borderId="3" xfId="5" applyFont="1" applyFill="1" applyBorder="1" applyAlignment="1">
      <alignment horizontal="center"/>
    </xf>
    <xf numFmtId="0" fontId="19" fillId="3" borderId="16" xfId="5" applyFont="1" applyFill="1" applyBorder="1" applyAlignment="1">
      <alignment horizontal="center"/>
    </xf>
    <xf numFmtId="0" fontId="10" fillId="4" borderId="3" xfId="5" applyFont="1" applyFill="1" applyBorder="1" applyAlignment="1">
      <alignment horizontal="center"/>
    </xf>
    <xf numFmtId="2" fontId="1" fillId="0" borderId="3" xfId="3" applyNumberFormat="1" applyFont="1" applyBorder="1"/>
    <xf numFmtId="1" fontId="4" fillId="0" borderId="3" xfId="3" applyNumberFormat="1" applyFont="1" applyBorder="1"/>
    <xf numFmtId="167" fontId="4" fillId="0" borderId="3" xfId="10" applyNumberFormat="1" applyFont="1" applyBorder="1"/>
    <xf numFmtId="167" fontId="10" fillId="0" borderId="3" xfId="10" applyNumberFormat="1" applyFont="1" applyBorder="1"/>
    <xf numFmtId="0" fontId="14" fillId="0" borderId="17" xfId="6" applyFont="1" applyBorder="1"/>
    <xf numFmtId="0" fontId="14" fillId="0" borderId="18" xfId="6" applyFont="1" applyBorder="1"/>
    <xf numFmtId="0" fontId="14" fillId="0" borderId="19" xfId="6" applyFont="1" applyBorder="1"/>
    <xf numFmtId="0" fontId="8" fillId="0" borderId="3" xfId="5" applyFont="1" applyBorder="1" applyAlignment="1">
      <alignment horizontal="center"/>
    </xf>
    <xf numFmtId="14" fontId="5" fillId="0" borderId="3" xfId="5" applyNumberFormat="1" applyBorder="1"/>
  </cellXfs>
  <cellStyles count="11">
    <cellStyle name="60%  Accent1#VqmXNJZnTXeC7uggeRMNCRwjjvAE33qOkRzjPUkTZmM/F2JRrcT9Yw==" xfId="2" xr:uid="{00000000-0005-0000-0000-000008000000}"/>
    <cellStyle name="Comma" xfId="10" builtinId="3"/>
    <cellStyle name="Currency#TnBmtWgHPaI2/AAD6y7ZUa/wMSQxiEe0lsuLxQayTac=" xfId="3" xr:uid="{00000000-0005-0000-0000-000009000000}"/>
    <cellStyle name="Heading 1#M/4h8KgHQiFm+3m3RBLpOdM13VAZ6s5/5Ys5dti7X6A=" xfId="4" xr:uid="{00000000-0005-0000-0000-00000A000000}"/>
    <cellStyle name="Normal" xfId="0" builtinId="0"/>
    <cellStyle name="Normal 2" xfId="1" xr:uid="{00000000-0005-0000-0000-000004000000}"/>
    <cellStyle name="Normal 2#A09wMfuOz08oFqTWBROyDQY8kYnpw1jayt2Cp3EhUGw=" xfId="6" xr:uid="{00000000-0005-0000-0000-00000C000000}"/>
    <cellStyle name="Normal#pfnQYTawpRfSefB3jEzMuST8Ieqdk+DGXISeD8NFPUA=" xfId="5" xr:uid="{00000000-0005-0000-0000-00000B000000}"/>
    <cellStyle name="Percent#AXI/IQ2h0ings6/PQTBUpTEr39BzgVI4kJwGi1ufMRE=" xfId="7" xr:uid="{00000000-0005-0000-0000-00000D000000}"/>
    <cellStyle name="Title#DfyRjMCxEhY559uj6hFu47oQgGN8rMSDC6/HzfWLrA8=" xfId="8" xr:uid="{00000000-0005-0000-0000-00000E000000}"/>
    <cellStyle name="Total#b2bqIC24ZC6CbrsmKmif+/ylKgysravEi637l6YP2Jg=" xfId="9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19052</xdr:rowOff>
    </xdr:from>
    <xdr:to>
      <xdr:col>3</xdr:col>
      <xdr:colOff>1066799</xdr:colOff>
      <xdr:row>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19052"/>
          <a:ext cx="4143375" cy="742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104775</xdr:rowOff>
    </xdr:from>
    <xdr:to>
      <xdr:col>3</xdr:col>
      <xdr:colOff>600075</xdr:colOff>
      <xdr:row>2</xdr:row>
      <xdr:rowOff>266698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04775"/>
          <a:ext cx="4143375" cy="742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39997558519241921"/>
  </sheetPr>
  <dimension ref="A1:L28"/>
  <sheetViews>
    <sheetView workbookViewId="0">
      <selection activeCell="B9" sqref="B9"/>
    </sheetView>
  </sheetViews>
  <sheetFormatPr defaultRowHeight="15" x14ac:dyDescent="0.25"/>
  <cols>
    <col min="1" max="1" width="14.7109375" style="1" bestFit="1" customWidth="1"/>
    <col min="2" max="2" width="19.7109375" style="1" bestFit="1" customWidth="1"/>
    <col min="3" max="3" width="11.85546875" style="1" bestFit="1" customWidth="1"/>
    <col min="4" max="4" width="16.140625" style="1" bestFit="1" customWidth="1"/>
    <col min="5" max="5" width="9.140625" style="1" customWidth="1"/>
  </cols>
  <sheetData>
    <row r="1" spans="1:12" ht="48" customHeight="1" x14ac:dyDescent="0.25">
      <c r="A1" s="48" t="s">
        <v>118</v>
      </c>
      <c r="B1" s="49"/>
      <c r="C1" s="49"/>
      <c r="D1" s="49"/>
    </row>
    <row r="2" spans="1:12" ht="45" customHeight="1" x14ac:dyDescent="0.25">
      <c r="A2" s="50"/>
      <c r="B2" s="50"/>
      <c r="C2" s="50"/>
      <c r="D2" s="50"/>
    </row>
    <row r="3" spans="1:12" ht="35.25" customHeight="1" x14ac:dyDescent="0.35">
      <c r="A3" s="14" t="s">
        <v>28</v>
      </c>
      <c r="B3" s="14" t="s">
        <v>29</v>
      </c>
      <c r="C3" s="14" t="s">
        <v>30</v>
      </c>
      <c r="D3" s="14" t="s">
        <v>31</v>
      </c>
      <c r="E3" s="10"/>
      <c r="G3" s="11"/>
    </row>
    <row r="4" spans="1:12" ht="18" customHeight="1" x14ac:dyDescent="0.25">
      <c r="A4" s="15" t="s">
        <v>17</v>
      </c>
      <c r="B4" s="16" t="s">
        <v>1</v>
      </c>
      <c r="C4" s="15">
        <v>1690</v>
      </c>
      <c r="D4" s="15">
        <v>210</v>
      </c>
    </row>
    <row r="5" spans="1:12" ht="18" customHeight="1" x14ac:dyDescent="0.25">
      <c r="A5" s="15" t="s">
        <v>18</v>
      </c>
      <c r="B5" s="16" t="s">
        <v>2</v>
      </c>
      <c r="C5" s="15">
        <v>2170</v>
      </c>
      <c r="D5" s="15">
        <v>435</v>
      </c>
    </row>
    <row r="6" spans="1:12" ht="18" customHeight="1" x14ac:dyDescent="0.4">
      <c r="A6" s="15" t="s">
        <v>6</v>
      </c>
      <c r="B6" s="16" t="s">
        <v>1</v>
      </c>
      <c r="C6" s="15">
        <v>938</v>
      </c>
      <c r="D6" s="15">
        <v>125</v>
      </c>
      <c r="L6" s="12"/>
    </row>
    <row r="7" spans="1:12" ht="18" customHeight="1" x14ac:dyDescent="0.4">
      <c r="A7" s="15" t="s">
        <v>19</v>
      </c>
      <c r="B7" s="16" t="s">
        <v>2</v>
      </c>
      <c r="C7" s="15">
        <v>1475</v>
      </c>
      <c r="D7" s="15">
        <v>413.00000000000006</v>
      </c>
      <c r="L7" s="12"/>
    </row>
    <row r="8" spans="1:12" ht="18" customHeight="1" x14ac:dyDescent="0.25">
      <c r="A8" s="15" t="s">
        <v>20</v>
      </c>
      <c r="B8" s="16" t="s">
        <v>1</v>
      </c>
      <c r="C8" s="15">
        <v>1225</v>
      </c>
      <c r="D8" s="15">
        <v>343.00000000000006</v>
      </c>
    </row>
    <row r="9" spans="1:12" ht="18" customHeight="1" x14ac:dyDescent="0.25">
      <c r="A9" s="15" t="s">
        <v>21</v>
      </c>
      <c r="B9" s="16" t="s">
        <v>32</v>
      </c>
      <c r="C9" s="15">
        <v>1260</v>
      </c>
      <c r="D9" s="15">
        <v>353</v>
      </c>
    </row>
    <row r="10" spans="1:12" ht="18" customHeight="1" x14ac:dyDescent="0.25">
      <c r="A10" s="15" t="s">
        <v>22</v>
      </c>
      <c r="B10" s="16" t="s">
        <v>32</v>
      </c>
      <c r="C10" s="15">
        <v>2235</v>
      </c>
      <c r="D10" s="15">
        <v>618</v>
      </c>
    </row>
    <row r="11" spans="1:12" ht="18" customHeight="1" x14ac:dyDescent="0.25">
      <c r="A11" s="15" t="s">
        <v>23</v>
      </c>
      <c r="B11" s="16" t="s">
        <v>1</v>
      </c>
      <c r="C11" s="15">
        <v>2380</v>
      </c>
      <c r="D11" s="15">
        <v>300</v>
      </c>
    </row>
    <row r="12" spans="1:12" ht="18" customHeight="1" x14ac:dyDescent="0.25">
      <c r="A12" s="15" t="s">
        <v>24</v>
      </c>
      <c r="B12" s="16" t="s">
        <v>2</v>
      </c>
      <c r="C12" s="15">
        <v>2545</v>
      </c>
      <c r="D12" s="15">
        <v>550</v>
      </c>
    </row>
    <row r="13" spans="1:12" ht="18" customHeight="1" x14ac:dyDescent="0.25">
      <c r="A13" s="15" t="s">
        <v>12</v>
      </c>
      <c r="B13" s="16" t="s">
        <v>2</v>
      </c>
      <c r="C13" s="15">
        <v>1470</v>
      </c>
      <c r="D13" s="15">
        <v>322</v>
      </c>
    </row>
    <row r="14" spans="1:12" ht="18" customHeight="1" x14ac:dyDescent="0.25">
      <c r="A14" s="15" t="s">
        <v>25</v>
      </c>
      <c r="B14" s="16" t="s">
        <v>2</v>
      </c>
      <c r="C14" s="15">
        <v>2655</v>
      </c>
      <c r="D14" s="15">
        <v>743</v>
      </c>
    </row>
    <row r="15" spans="1:12" ht="18" customHeight="1" x14ac:dyDescent="0.25">
      <c r="A15" s="15" t="s">
        <v>26</v>
      </c>
      <c r="B15" s="16" t="s">
        <v>32</v>
      </c>
      <c r="C15" s="15">
        <v>2915</v>
      </c>
      <c r="D15" s="15">
        <v>375</v>
      </c>
    </row>
    <row r="16" spans="1:12" ht="18" customHeight="1" x14ac:dyDescent="0.25">
      <c r="A16" s="15" t="s">
        <v>4</v>
      </c>
      <c r="B16" s="15" t="s">
        <v>2</v>
      </c>
      <c r="C16" s="15">
        <v>740</v>
      </c>
      <c r="D16" s="15">
        <v>125</v>
      </c>
    </row>
    <row r="17" spans="1:4" ht="18" customHeight="1" x14ac:dyDescent="0.25">
      <c r="A17" s="15" t="s">
        <v>7</v>
      </c>
      <c r="B17" s="16" t="s">
        <v>32</v>
      </c>
      <c r="C17" s="15">
        <v>985</v>
      </c>
      <c r="D17" s="15">
        <v>325</v>
      </c>
    </row>
    <row r="18" spans="1:4" ht="18" customHeight="1" x14ac:dyDescent="0.25">
      <c r="A18" s="15" t="s">
        <v>13</v>
      </c>
      <c r="B18" s="16" t="s">
        <v>1</v>
      </c>
      <c r="C18" s="15">
        <v>1555</v>
      </c>
      <c r="D18" s="15">
        <v>435</v>
      </c>
    </row>
    <row r="19" spans="1:4" ht="18" customHeight="1" x14ac:dyDescent="0.25">
      <c r="A19" s="15" t="s">
        <v>27</v>
      </c>
      <c r="B19" s="16" t="s">
        <v>1</v>
      </c>
      <c r="C19" s="15">
        <v>5885</v>
      </c>
      <c r="D19" s="15">
        <v>307</v>
      </c>
    </row>
    <row r="20" spans="1:4" ht="18" customHeight="1" x14ac:dyDescent="0.25">
      <c r="A20" s="15" t="s">
        <v>5</v>
      </c>
      <c r="B20" s="15" t="s">
        <v>2</v>
      </c>
      <c r="C20" s="15">
        <v>1315</v>
      </c>
      <c r="D20" s="15">
        <v>368</v>
      </c>
    </row>
    <row r="21" spans="1:4" ht="18" customHeight="1" x14ac:dyDescent="0.25">
      <c r="A21" s="15" t="s">
        <v>8</v>
      </c>
      <c r="B21" s="16" t="s">
        <v>32</v>
      </c>
      <c r="C21" s="15">
        <v>1120</v>
      </c>
      <c r="D21" s="15">
        <v>314</v>
      </c>
    </row>
    <row r="22" spans="1:4" ht="18" customHeight="1" x14ac:dyDescent="0.25">
      <c r="A22" s="15" t="s">
        <v>9</v>
      </c>
      <c r="B22" s="16" t="s">
        <v>2</v>
      </c>
      <c r="C22" s="15">
        <v>960</v>
      </c>
      <c r="D22" s="15">
        <v>175</v>
      </c>
    </row>
    <row r="23" spans="1:4" ht="18" customHeight="1" x14ac:dyDescent="0.25">
      <c r="A23" s="15" t="s">
        <v>14</v>
      </c>
      <c r="B23" s="16" t="s">
        <v>1</v>
      </c>
      <c r="C23" s="15">
        <v>1885</v>
      </c>
      <c r="D23" s="15">
        <v>527</v>
      </c>
    </row>
    <row r="24" spans="1:4" ht="18" customHeight="1" x14ac:dyDescent="0.25">
      <c r="A24" s="15" t="s">
        <v>3</v>
      </c>
      <c r="B24" s="15" t="s">
        <v>1</v>
      </c>
      <c r="C24" s="15">
        <v>5100</v>
      </c>
      <c r="D24" s="15">
        <v>300</v>
      </c>
    </row>
    <row r="25" spans="1:4" ht="18" customHeight="1" x14ac:dyDescent="0.25">
      <c r="A25" s="15" t="s">
        <v>15</v>
      </c>
      <c r="B25" s="16" t="s">
        <v>32</v>
      </c>
      <c r="C25" s="15">
        <v>1430</v>
      </c>
      <c r="D25" s="15">
        <v>389</v>
      </c>
    </row>
    <row r="26" spans="1:4" ht="18" customHeight="1" x14ac:dyDescent="0.25">
      <c r="A26" s="15" t="s">
        <v>10</v>
      </c>
      <c r="B26" s="16" t="s">
        <v>1</v>
      </c>
      <c r="C26" s="15">
        <v>1420</v>
      </c>
      <c r="D26" s="15">
        <v>300</v>
      </c>
    </row>
    <row r="27" spans="1:4" ht="18" customHeight="1" x14ac:dyDescent="0.25">
      <c r="A27" s="15" t="s">
        <v>11</v>
      </c>
      <c r="B27" s="16" t="s">
        <v>2</v>
      </c>
      <c r="C27" s="15">
        <v>1460</v>
      </c>
      <c r="D27" s="15">
        <v>460</v>
      </c>
    </row>
    <row r="28" spans="1:4" ht="18" customHeight="1" x14ac:dyDescent="0.25">
      <c r="A28" s="15" t="s">
        <v>16</v>
      </c>
      <c r="B28" s="16" t="s">
        <v>32</v>
      </c>
      <c r="C28" s="15">
        <v>1610</v>
      </c>
      <c r="D28" s="15">
        <v>450</v>
      </c>
    </row>
  </sheetData>
  <sortState xmlns:xlrd2="http://schemas.microsoft.com/office/spreadsheetml/2017/richdata2" ref="A4:D28">
    <sortCondition ref="A4"/>
  </sortState>
  <mergeCells count="1">
    <mergeCell ref="A1:D2"/>
  </mergeCells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-0.499984740745262"/>
  </sheetPr>
  <dimension ref="A1:D33"/>
  <sheetViews>
    <sheetView topLeftCell="A5" zoomScaleNormal="100" workbookViewId="0">
      <selection activeCell="C7" sqref="C7"/>
    </sheetView>
  </sheetViews>
  <sheetFormatPr defaultRowHeight="15" x14ac:dyDescent="0.25"/>
  <cols>
    <col min="1" max="1" width="22.5703125" style="2" customWidth="1"/>
    <col min="2" max="2" width="19" style="2" customWidth="1"/>
    <col min="3" max="3" width="19.140625" style="2" customWidth="1"/>
    <col min="4" max="4" width="19.7109375" style="2" bestFit="1" customWidth="1"/>
    <col min="5" max="16384" width="9.140625" style="2"/>
  </cols>
  <sheetData>
    <row r="1" spans="1:4" x14ac:dyDescent="0.25">
      <c r="A1" s="42"/>
      <c r="B1" s="43"/>
      <c r="C1" s="43"/>
      <c r="D1" s="43"/>
    </row>
    <row r="2" spans="1:4" ht="30.75" customHeight="1" x14ac:dyDescent="0.3">
      <c r="A2" s="20"/>
      <c r="B2" s="18"/>
      <c r="C2" s="18"/>
      <c r="D2" s="22"/>
    </row>
    <row r="3" spans="1:4" ht="22.5" customHeight="1" x14ac:dyDescent="0.25">
      <c r="A3" s="21" t="s">
        <v>37</v>
      </c>
      <c r="B3" s="19"/>
      <c r="C3" s="19"/>
      <c r="D3" s="22"/>
    </row>
    <row r="4" spans="1:4" ht="7.5" customHeight="1" x14ac:dyDescent="0.25">
      <c r="A4" s="21"/>
      <c r="B4" s="19"/>
      <c r="C4" s="19"/>
      <c r="D4" s="22"/>
    </row>
    <row r="5" spans="1:4" ht="15" customHeight="1" x14ac:dyDescent="0.25">
      <c r="A5" s="42"/>
      <c r="B5" s="43"/>
      <c r="C5" s="43"/>
      <c r="D5" s="43"/>
    </row>
    <row r="6" spans="1:4" ht="21" customHeight="1" x14ac:dyDescent="0.25">
      <c r="A6" s="6" t="s">
        <v>38</v>
      </c>
      <c r="B6" s="7" t="s">
        <v>35</v>
      </c>
      <c r="C6" s="7" t="s">
        <v>36</v>
      </c>
      <c r="D6" s="7" t="s">
        <v>33</v>
      </c>
    </row>
    <row r="7" spans="1:4" ht="18.75" customHeight="1" x14ac:dyDescent="0.25">
      <c r="A7" s="9" t="s">
        <v>32</v>
      </c>
      <c r="B7" s="54">
        <f>DSUM(Responses,3,Criteria!$B$1:$B$2)</f>
        <v>11555</v>
      </c>
      <c r="C7" s="54">
        <f>DSUM(Responses,4,Criteria!$B$1:$B$2)</f>
        <v>2824</v>
      </c>
      <c r="D7" s="13" t="str">
        <f>IF(C7/B7&gt;=20%,$C$15,IF(C7/B7&gt;=15%,$C$16,IF(C7/B7&gt;=10%,$C$17,IF(C7/B7&lt;10%,C18,0))))</f>
        <v>Excellent</v>
      </c>
    </row>
    <row r="8" spans="1:4" ht="18.75" customHeight="1" x14ac:dyDescent="0.25">
      <c r="A8" s="9" t="s">
        <v>1</v>
      </c>
      <c r="B8" s="54">
        <f>DSUM(Responses,3,Criteria!$B$7:$B$8)</f>
        <v>22078</v>
      </c>
      <c r="C8" s="54">
        <f>DSUM(Responses,4,Criteria!$B$7:$B$8)</f>
        <v>2847</v>
      </c>
      <c r="D8" s="13" t="str">
        <f t="shared" ref="D8:D9" si="0">IF(C8/B8&gt;=20%,$C$15,IF(C8/B8&gt;=15%,$C$16,IF(C8/B8&gt;=10%,$C$17,IF(C8/B8&lt;10%,C19,0))))</f>
        <v>Good</v>
      </c>
    </row>
    <row r="9" spans="1:4" ht="18.75" customHeight="1" x14ac:dyDescent="0.25">
      <c r="A9" s="9" t="s">
        <v>2</v>
      </c>
      <c r="B9" s="54">
        <f>DSUM(Responses,3,Criteria!$B$4:$B$5)</f>
        <v>14790</v>
      </c>
      <c r="C9" s="54">
        <f>DSUM(Responses,4,Criteria!$B$4:$B$5)</f>
        <v>3591</v>
      </c>
      <c r="D9" s="13" t="str">
        <f t="shared" si="0"/>
        <v>Excellent</v>
      </c>
    </row>
    <row r="10" spans="1:4" ht="20.25" customHeight="1" x14ac:dyDescent="0.25">
      <c r="A10" s="8" t="s">
        <v>0</v>
      </c>
      <c r="B10" s="55">
        <f>SUM(B7:B9)</f>
        <v>48423</v>
      </c>
      <c r="C10" s="55">
        <f>SUM(C7:C9)</f>
        <v>9262</v>
      </c>
      <c r="D10" s="13" t="str">
        <f>IF(C10/B10&gt;=20%,$C$15,IF(C10/B10&gt;=15%,$C$16,IF(C10/B10&gt;=10%,$C$17,IF(C10/B10&lt;10%,C21,0))))</f>
        <v>Very Good</v>
      </c>
    </row>
    <row r="11" spans="1:4" x14ac:dyDescent="0.25">
      <c r="A11" s="42"/>
      <c r="B11" s="43"/>
      <c r="C11" s="43"/>
      <c r="D11" s="43"/>
    </row>
    <row r="13" spans="1:4" x14ac:dyDescent="0.25">
      <c r="B13" s="3"/>
      <c r="C13" s="3"/>
    </row>
    <row r="14" spans="1:4" x14ac:dyDescent="0.25">
      <c r="B14" s="51" t="s">
        <v>94</v>
      </c>
      <c r="C14" s="51"/>
    </row>
    <row r="15" spans="1:4" x14ac:dyDescent="0.25">
      <c r="B15" s="37" t="s">
        <v>119</v>
      </c>
      <c r="C15" s="38" t="s">
        <v>39</v>
      </c>
    </row>
    <row r="16" spans="1:4" x14ac:dyDescent="0.25">
      <c r="B16" s="46" t="s">
        <v>120</v>
      </c>
      <c r="C16" s="38" t="s">
        <v>40</v>
      </c>
    </row>
    <row r="17" spans="2:3" x14ac:dyDescent="0.25">
      <c r="B17" s="47" t="s">
        <v>121</v>
      </c>
      <c r="C17" s="39" t="s">
        <v>41</v>
      </c>
    </row>
    <row r="18" spans="2:3" x14ac:dyDescent="0.25">
      <c r="B18" s="47" t="s">
        <v>122</v>
      </c>
      <c r="C18" s="38" t="s">
        <v>42</v>
      </c>
    </row>
    <row r="19" spans="2:3" x14ac:dyDescent="0.25">
      <c r="B19" s="4"/>
      <c r="C19" s="4"/>
    </row>
    <row r="20" spans="2:3" x14ac:dyDescent="0.25">
      <c r="B20" s="44" t="s">
        <v>28</v>
      </c>
      <c r="C20" s="45" t="s">
        <v>95</v>
      </c>
    </row>
    <row r="21" spans="2:3" x14ac:dyDescent="0.25">
      <c r="B21" s="52" t="s">
        <v>10</v>
      </c>
      <c r="C21" s="53">
        <f>INDEX(Mailings!A3:D28,MATCH('Mailings Stats'!B21,Mailings!A3:A28,0),MATCH(Mailings!D3,Mailings!A3:D3,0))</f>
        <v>300</v>
      </c>
    </row>
    <row r="22" spans="2:3" x14ac:dyDescent="0.25">
      <c r="B22" s="4"/>
      <c r="C22" s="4"/>
    </row>
    <row r="23" spans="2:3" x14ac:dyDescent="0.25">
      <c r="B23" s="4"/>
      <c r="C23" s="4"/>
    </row>
    <row r="24" spans="2:3" x14ac:dyDescent="0.25">
      <c r="B24" s="4"/>
      <c r="C24" s="4"/>
    </row>
    <row r="26" spans="2:3" x14ac:dyDescent="0.25">
      <c r="B26" s="5"/>
      <c r="C26" s="5"/>
    </row>
    <row r="27" spans="2:3" x14ac:dyDescent="0.25">
      <c r="B27" s="5"/>
      <c r="C27" s="5"/>
    </row>
    <row r="28" spans="2:3" x14ac:dyDescent="0.25">
      <c r="B28" s="5"/>
      <c r="C28" s="5"/>
    </row>
    <row r="29" spans="2:3" x14ac:dyDescent="0.25">
      <c r="B29" s="5"/>
      <c r="C29" s="5"/>
    </row>
    <row r="30" spans="2:3" x14ac:dyDescent="0.25">
      <c r="B30" s="5"/>
      <c r="C30" s="5"/>
    </row>
    <row r="31" spans="2:3" x14ac:dyDescent="0.25">
      <c r="B31" s="5"/>
      <c r="C31" s="5"/>
    </row>
    <row r="32" spans="2:3" x14ac:dyDescent="0.25">
      <c r="B32" s="5"/>
      <c r="C32" s="5"/>
    </row>
    <row r="33" spans="2:3" x14ac:dyDescent="0.25">
      <c r="B33" s="5"/>
      <c r="C33" s="5"/>
    </row>
  </sheetData>
  <mergeCells count="1">
    <mergeCell ref="B14:C14"/>
  </mergeCells>
  <printOptions horizontalCentered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-0.249977111117893"/>
  </sheetPr>
  <dimension ref="A1:E9"/>
  <sheetViews>
    <sheetView workbookViewId="0">
      <selection activeCell="B8" sqref="B8"/>
    </sheetView>
  </sheetViews>
  <sheetFormatPr defaultRowHeight="15" x14ac:dyDescent="0.25"/>
  <cols>
    <col min="2" max="2" width="16.140625" style="1" bestFit="1" customWidth="1"/>
    <col min="3" max="3" width="11.85546875" style="1" bestFit="1" customWidth="1"/>
    <col min="4" max="4" width="16.140625" style="1" bestFit="1" customWidth="1"/>
    <col min="5" max="5" width="14.140625" style="1" customWidth="1"/>
  </cols>
  <sheetData>
    <row r="1" spans="1:5" ht="43.5" customHeight="1" x14ac:dyDescent="0.35">
      <c r="A1" s="14" t="s">
        <v>28</v>
      </c>
      <c r="B1" s="14" t="s">
        <v>29</v>
      </c>
      <c r="C1" s="14" t="s">
        <v>30</v>
      </c>
      <c r="D1" s="14" t="s">
        <v>31</v>
      </c>
      <c r="E1" s="17" t="s">
        <v>34</v>
      </c>
    </row>
    <row r="2" spans="1:5" x14ac:dyDescent="0.25">
      <c r="A2" s="15"/>
      <c r="B2" s="15" t="s">
        <v>123</v>
      </c>
      <c r="C2" s="15"/>
      <c r="D2" s="15"/>
      <c r="E2" s="15"/>
    </row>
    <row r="3" spans="1:5" x14ac:dyDescent="0.25">
      <c r="A3" s="15"/>
      <c r="B3" s="15"/>
      <c r="C3" s="15"/>
      <c r="D3" s="15"/>
      <c r="E3" s="15"/>
    </row>
    <row r="4" spans="1:5" ht="42" x14ac:dyDescent="0.35">
      <c r="A4" s="14" t="s">
        <v>28</v>
      </c>
      <c r="B4" s="14" t="s">
        <v>29</v>
      </c>
      <c r="C4" s="14" t="s">
        <v>30</v>
      </c>
      <c r="D4" s="14" t="s">
        <v>31</v>
      </c>
      <c r="E4" s="17" t="s">
        <v>34</v>
      </c>
    </row>
    <row r="5" spans="1:5" x14ac:dyDescent="0.25">
      <c r="A5" s="15"/>
      <c r="B5" s="15" t="s">
        <v>124</v>
      </c>
      <c r="C5" s="15"/>
      <c r="D5" s="15"/>
      <c r="E5" s="15"/>
    </row>
    <row r="6" spans="1:5" x14ac:dyDescent="0.25">
      <c r="A6" s="15"/>
      <c r="B6" s="15"/>
      <c r="C6" s="15"/>
      <c r="D6" s="15"/>
      <c r="E6" s="15"/>
    </row>
    <row r="7" spans="1:5" ht="42" x14ac:dyDescent="0.35">
      <c r="A7" s="14" t="s">
        <v>28</v>
      </c>
      <c r="B7" s="14" t="s">
        <v>29</v>
      </c>
      <c r="C7" s="14" t="s">
        <v>30</v>
      </c>
      <c r="D7" s="14" t="s">
        <v>31</v>
      </c>
      <c r="E7" s="17" t="s">
        <v>34</v>
      </c>
    </row>
    <row r="8" spans="1:5" x14ac:dyDescent="0.25">
      <c r="A8" s="15"/>
      <c r="B8" s="15" t="s">
        <v>125</v>
      </c>
      <c r="C8" s="15"/>
      <c r="D8" s="15"/>
      <c r="E8" s="15"/>
    </row>
    <row r="9" spans="1:5" x14ac:dyDescent="0.25">
      <c r="A9" s="15"/>
      <c r="B9" s="15"/>
      <c r="C9" s="15"/>
      <c r="D9" s="15"/>
      <c r="E9" s="15"/>
    </row>
  </sheetData>
  <printOptions horizont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1"/>
  </sheetPr>
  <dimension ref="A1:G28"/>
  <sheetViews>
    <sheetView tabSelected="1" topLeftCell="A5" workbookViewId="0">
      <selection activeCell="E25" sqref="E25"/>
    </sheetView>
  </sheetViews>
  <sheetFormatPr defaultRowHeight="15" x14ac:dyDescent="0.25"/>
  <cols>
    <col min="1" max="1" width="9.140625" style="23"/>
    <col min="2" max="2" width="14.140625" style="23" customWidth="1"/>
    <col min="3" max="3" width="14.5703125" style="23" customWidth="1"/>
    <col min="4" max="4" width="28.42578125" style="23" customWidth="1"/>
    <col min="5" max="5" width="12.42578125" style="23" customWidth="1"/>
    <col min="6" max="6" width="11.85546875" style="23" bestFit="1" customWidth="1"/>
    <col min="7" max="7" width="10.5703125" style="23" bestFit="1" customWidth="1"/>
    <col min="8" max="16384" width="9.140625" style="23"/>
  </cols>
  <sheetData>
    <row r="1" spans="1:7" ht="23.25" x14ac:dyDescent="0.35">
      <c r="A1" s="40" t="s">
        <v>69</v>
      </c>
      <c r="B1" s="24"/>
      <c r="C1" s="24"/>
      <c r="D1" s="24"/>
      <c r="E1" s="24"/>
      <c r="F1" s="41"/>
      <c r="G1" s="41"/>
    </row>
    <row r="2" spans="1:7" ht="23.25" x14ac:dyDescent="0.35">
      <c r="A2" s="40" t="s">
        <v>70</v>
      </c>
      <c r="B2" s="24"/>
      <c r="C2" s="24"/>
      <c r="D2" s="24"/>
      <c r="E2" s="24"/>
      <c r="F2" s="41"/>
      <c r="G2" s="41"/>
    </row>
    <row r="3" spans="1:7" ht="30.75" customHeight="1" x14ac:dyDescent="0.25">
      <c r="A3" s="35" t="s">
        <v>68</v>
      </c>
      <c r="B3" s="35" t="s">
        <v>67</v>
      </c>
      <c r="C3" s="35" t="s">
        <v>66</v>
      </c>
      <c r="D3" s="35" t="s">
        <v>29</v>
      </c>
      <c r="E3" s="35" t="s">
        <v>28</v>
      </c>
      <c r="F3" s="28" t="s">
        <v>65</v>
      </c>
      <c r="G3" s="36" t="s">
        <v>64</v>
      </c>
    </row>
    <row r="4" spans="1:7" x14ac:dyDescent="0.25">
      <c r="A4" s="25">
        <v>17</v>
      </c>
      <c r="B4" s="25" t="s">
        <v>63</v>
      </c>
      <c r="C4" s="25" t="s">
        <v>71</v>
      </c>
      <c r="D4" s="25" t="s">
        <v>1</v>
      </c>
      <c r="E4" s="25" t="s">
        <v>6</v>
      </c>
      <c r="F4" s="25">
        <v>4</v>
      </c>
      <c r="G4" s="25">
        <v>3</v>
      </c>
    </row>
    <row r="5" spans="1:7" x14ac:dyDescent="0.25">
      <c r="A5" s="25">
        <v>5</v>
      </c>
      <c r="B5" s="25" t="s">
        <v>72</v>
      </c>
      <c r="C5" s="25" t="s">
        <v>62</v>
      </c>
      <c r="D5" s="25" t="s">
        <v>2</v>
      </c>
      <c r="E5" s="25" t="s">
        <v>16</v>
      </c>
      <c r="F5" s="25">
        <v>5</v>
      </c>
      <c r="G5" s="25">
        <v>2</v>
      </c>
    </row>
    <row r="6" spans="1:7" x14ac:dyDescent="0.25">
      <c r="A6" s="25">
        <v>8</v>
      </c>
      <c r="B6" s="25" t="s">
        <v>73</v>
      </c>
      <c r="C6" s="25" t="s">
        <v>61</v>
      </c>
      <c r="D6" s="25" t="s">
        <v>1</v>
      </c>
      <c r="E6" s="25" t="s">
        <v>26</v>
      </c>
      <c r="F6" s="25">
        <v>1</v>
      </c>
      <c r="G6" s="25">
        <v>1</v>
      </c>
    </row>
    <row r="7" spans="1:7" x14ac:dyDescent="0.25">
      <c r="A7" s="25">
        <v>11</v>
      </c>
      <c r="B7" s="25" t="s">
        <v>74</v>
      </c>
      <c r="C7" s="25" t="s">
        <v>60</v>
      </c>
      <c r="D7" s="25" t="s">
        <v>32</v>
      </c>
      <c r="E7" s="25" t="s">
        <v>7</v>
      </c>
      <c r="F7" s="25">
        <v>2</v>
      </c>
      <c r="G7" s="25">
        <v>0</v>
      </c>
    </row>
    <row r="8" spans="1:7" x14ac:dyDescent="0.25">
      <c r="A8" s="25">
        <v>14</v>
      </c>
      <c r="B8" s="25" t="s">
        <v>59</v>
      </c>
      <c r="C8" s="25" t="s">
        <v>75</v>
      </c>
      <c r="D8" s="25" t="s">
        <v>2</v>
      </c>
      <c r="E8" s="25" t="s">
        <v>26</v>
      </c>
      <c r="F8" s="25">
        <v>3</v>
      </c>
      <c r="G8" s="25">
        <v>4</v>
      </c>
    </row>
    <row r="9" spans="1:7" x14ac:dyDescent="0.25">
      <c r="A9" s="25">
        <v>16</v>
      </c>
      <c r="B9" s="25" t="s">
        <v>58</v>
      </c>
      <c r="C9" s="25" t="s">
        <v>76</v>
      </c>
      <c r="D9" s="25" t="s">
        <v>32</v>
      </c>
      <c r="E9" s="25" t="s">
        <v>6</v>
      </c>
      <c r="F9" s="25">
        <v>4</v>
      </c>
      <c r="G9" s="25">
        <v>3</v>
      </c>
    </row>
    <row r="10" spans="1:7" x14ac:dyDescent="0.25">
      <c r="A10" s="25">
        <v>21</v>
      </c>
      <c r="B10" s="25" t="s">
        <v>81</v>
      </c>
      <c r="C10" s="25" t="s">
        <v>82</v>
      </c>
      <c r="D10" s="25" t="s">
        <v>2</v>
      </c>
      <c r="E10" s="25" t="s">
        <v>6</v>
      </c>
      <c r="F10" s="25">
        <v>3</v>
      </c>
      <c r="G10" s="25">
        <v>1</v>
      </c>
    </row>
    <row r="11" spans="1:7" x14ac:dyDescent="0.25">
      <c r="A11" s="25">
        <v>3</v>
      </c>
      <c r="B11" s="25" t="s">
        <v>57</v>
      </c>
      <c r="C11" s="25" t="s">
        <v>77</v>
      </c>
      <c r="D11" s="25" t="s">
        <v>1</v>
      </c>
      <c r="E11" s="25" t="s">
        <v>26</v>
      </c>
      <c r="F11" s="25">
        <v>5</v>
      </c>
      <c r="G11" s="25">
        <v>1</v>
      </c>
    </row>
    <row r="12" spans="1:7" x14ac:dyDescent="0.25">
      <c r="A12" s="25">
        <v>4</v>
      </c>
      <c r="B12" s="25" t="s">
        <v>56</v>
      </c>
      <c r="C12" s="25" t="s">
        <v>78</v>
      </c>
      <c r="D12" s="25" t="s">
        <v>52</v>
      </c>
      <c r="E12" s="25" t="s">
        <v>6</v>
      </c>
      <c r="F12" s="25">
        <v>1</v>
      </c>
      <c r="G12" s="25">
        <v>1</v>
      </c>
    </row>
    <row r="13" spans="1:7" x14ac:dyDescent="0.25">
      <c r="A13" s="25">
        <v>12</v>
      </c>
      <c r="B13" s="25" t="s">
        <v>55</v>
      </c>
      <c r="C13" s="25" t="s">
        <v>79</v>
      </c>
      <c r="D13" s="25" t="s">
        <v>52</v>
      </c>
      <c r="E13" s="25" t="s">
        <v>16</v>
      </c>
      <c r="F13" s="25">
        <v>2</v>
      </c>
      <c r="G13" s="25">
        <v>0</v>
      </c>
    </row>
    <row r="14" spans="1:7" x14ac:dyDescent="0.25">
      <c r="A14" s="25">
        <v>19</v>
      </c>
      <c r="B14" s="25" t="s">
        <v>80</v>
      </c>
      <c r="C14" s="25" t="s">
        <v>54</v>
      </c>
      <c r="D14" s="25" t="s">
        <v>2</v>
      </c>
      <c r="E14" s="25" t="s">
        <v>6</v>
      </c>
      <c r="F14" s="25">
        <v>3</v>
      </c>
      <c r="G14" s="25">
        <v>2</v>
      </c>
    </row>
    <row r="15" spans="1:7" x14ac:dyDescent="0.25">
      <c r="A15" s="25">
        <v>20</v>
      </c>
      <c r="B15" s="25" t="s">
        <v>53</v>
      </c>
      <c r="C15" s="25" t="s">
        <v>83</v>
      </c>
      <c r="D15" s="25" t="s">
        <v>52</v>
      </c>
      <c r="E15" s="25" t="s">
        <v>7</v>
      </c>
      <c r="F15" s="25">
        <v>4</v>
      </c>
      <c r="G15" s="25">
        <v>2</v>
      </c>
    </row>
    <row r="16" spans="1:7" x14ac:dyDescent="0.25">
      <c r="A16" s="25">
        <v>2</v>
      </c>
      <c r="B16" s="25" t="s">
        <v>51</v>
      </c>
      <c r="C16" s="25" t="s">
        <v>84</v>
      </c>
      <c r="D16" s="25" t="s">
        <v>52</v>
      </c>
      <c r="E16" s="25" t="s">
        <v>16</v>
      </c>
      <c r="F16" s="25">
        <v>2</v>
      </c>
      <c r="G16" s="25">
        <v>0</v>
      </c>
    </row>
    <row r="17" spans="1:7" x14ac:dyDescent="0.25">
      <c r="A17" s="25">
        <v>6</v>
      </c>
      <c r="B17" s="25" t="s">
        <v>85</v>
      </c>
      <c r="C17" s="25" t="s">
        <v>50</v>
      </c>
      <c r="D17" s="25" t="s">
        <v>2</v>
      </c>
      <c r="E17" s="25" t="s">
        <v>7</v>
      </c>
      <c r="F17" s="25">
        <v>1</v>
      </c>
      <c r="G17" s="25">
        <v>0</v>
      </c>
    </row>
    <row r="18" spans="1:7" x14ac:dyDescent="0.25">
      <c r="A18" s="25">
        <v>10</v>
      </c>
      <c r="B18" s="25" t="s">
        <v>49</v>
      </c>
      <c r="C18" s="25" t="s">
        <v>86</v>
      </c>
      <c r="D18" s="25" t="s">
        <v>32</v>
      </c>
      <c r="E18" s="25" t="s">
        <v>7</v>
      </c>
      <c r="F18" s="25">
        <v>2</v>
      </c>
      <c r="G18" s="25">
        <v>4</v>
      </c>
    </row>
    <row r="19" spans="1:7" x14ac:dyDescent="0.25">
      <c r="A19" s="25">
        <v>15</v>
      </c>
      <c r="B19" s="25" t="s">
        <v>87</v>
      </c>
      <c r="C19" s="25" t="s">
        <v>48</v>
      </c>
      <c r="D19" s="25" t="s">
        <v>32</v>
      </c>
      <c r="E19" s="25" t="s">
        <v>6</v>
      </c>
      <c r="F19" s="25">
        <v>3</v>
      </c>
      <c r="G19" s="25">
        <v>5</v>
      </c>
    </row>
    <row r="20" spans="1:7" x14ac:dyDescent="0.25">
      <c r="A20" s="25">
        <v>18</v>
      </c>
      <c r="B20" s="25" t="s">
        <v>47</v>
      </c>
      <c r="C20" s="25" t="s">
        <v>46</v>
      </c>
      <c r="D20" s="25" t="s">
        <v>2</v>
      </c>
      <c r="E20" s="25" t="s">
        <v>26</v>
      </c>
      <c r="F20" s="25">
        <v>4</v>
      </c>
      <c r="G20" s="25">
        <v>2</v>
      </c>
    </row>
    <row r="21" spans="1:7" x14ac:dyDescent="0.25">
      <c r="A21" s="25">
        <v>7</v>
      </c>
      <c r="B21" s="25" t="s">
        <v>45</v>
      </c>
      <c r="C21" s="25" t="s">
        <v>43</v>
      </c>
      <c r="D21" s="25" t="s">
        <v>2</v>
      </c>
      <c r="E21" s="25" t="s">
        <v>6</v>
      </c>
      <c r="F21" s="25">
        <v>2</v>
      </c>
      <c r="G21" s="25">
        <v>1</v>
      </c>
    </row>
    <row r="22" spans="1:7" x14ac:dyDescent="0.25">
      <c r="A22" s="25">
        <v>9</v>
      </c>
      <c r="B22" s="25" t="s">
        <v>88</v>
      </c>
      <c r="C22" s="25" t="s">
        <v>44</v>
      </c>
      <c r="D22" s="25" t="s">
        <v>32</v>
      </c>
      <c r="E22" s="25" t="s">
        <v>6</v>
      </c>
      <c r="F22" s="25">
        <v>3</v>
      </c>
      <c r="G22" s="25">
        <v>1</v>
      </c>
    </row>
    <row r="23" spans="1:7" x14ac:dyDescent="0.25">
      <c r="A23" s="26">
        <v>1</v>
      </c>
      <c r="B23" s="26" t="s">
        <v>43</v>
      </c>
      <c r="C23" s="26" t="s">
        <v>89</v>
      </c>
      <c r="D23" s="26" t="s">
        <v>1</v>
      </c>
      <c r="E23" s="26" t="s">
        <v>6</v>
      </c>
      <c r="F23" s="26">
        <v>1</v>
      </c>
      <c r="G23" s="26">
        <v>2</v>
      </c>
    </row>
    <row r="25" spans="1:7" ht="22.5" customHeight="1" x14ac:dyDescent="0.25">
      <c r="C25" s="29" t="s">
        <v>90</v>
      </c>
      <c r="D25" s="30"/>
      <c r="E25" s="56">
        <f>SUMIFS($F$4:$F$23,$E$4:$E$23,Bre,$D$4:$D$23,Lan)</f>
        <v>0</v>
      </c>
    </row>
    <row r="26" spans="1:7" ht="22.5" customHeight="1" x14ac:dyDescent="0.25">
      <c r="C26" s="31" t="s">
        <v>91</v>
      </c>
      <c r="D26" s="32"/>
      <c r="E26" s="57">
        <f>SUMIFS($F$4:$F$23,$E$4:$E$23,Spr,$D$4:$D$23,Hum)</f>
        <v>0</v>
      </c>
    </row>
    <row r="27" spans="1:7" ht="22.5" customHeight="1" x14ac:dyDescent="0.25">
      <c r="C27" s="31" t="s">
        <v>92</v>
      </c>
      <c r="D27" s="32"/>
      <c r="E27" s="57">
        <f>SUMIFS($F$4:$F$23,$E$4:$E$23,For,$D$4:$D$23,Pat)</f>
        <v>0</v>
      </c>
    </row>
    <row r="28" spans="1:7" ht="22.5" customHeight="1" x14ac:dyDescent="0.25">
      <c r="C28" s="33" t="s">
        <v>93</v>
      </c>
      <c r="D28" s="34"/>
      <c r="E28" s="58">
        <f>SUMIFS($F$4:$F$23,$E$4:$E$23,Gal,$D$4:$D$23,Law)</f>
        <v>0</v>
      </c>
    </row>
  </sheetData>
  <printOptions horizontalCentered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 tint="-0.249977111117893"/>
  </sheetPr>
  <dimension ref="A1:H23"/>
  <sheetViews>
    <sheetView workbookViewId="0">
      <selection activeCell="C15" sqref="C15"/>
    </sheetView>
  </sheetViews>
  <sheetFormatPr defaultRowHeight="15" x14ac:dyDescent="0.25"/>
  <cols>
    <col min="1" max="1" width="14.28515625" customWidth="1"/>
    <col min="2" max="4" width="14.28515625" style="1" customWidth="1"/>
    <col min="7" max="8" width="0" hidden="1" customWidth="1"/>
  </cols>
  <sheetData>
    <row r="1" spans="1:8" ht="23.25" x14ac:dyDescent="0.35">
      <c r="A1" s="27" t="s">
        <v>69</v>
      </c>
    </row>
    <row r="2" spans="1:8" ht="23.25" x14ac:dyDescent="0.35">
      <c r="A2" s="27" t="s">
        <v>116</v>
      </c>
    </row>
    <row r="3" spans="1:8" x14ac:dyDescent="0.25">
      <c r="A3" s="59" t="s">
        <v>68</v>
      </c>
      <c r="B3" s="59" t="s">
        <v>67</v>
      </c>
      <c r="C3" s="59" t="s">
        <v>66</v>
      </c>
      <c r="D3" s="59" t="s">
        <v>117</v>
      </c>
    </row>
    <row r="4" spans="1:8" x14ac:dyDescent="0.25">
      <c r="A4" s="15">
        <v>1</v>
      </c>
      <c r="B4" s="15" t="s">
        <v>43</v>
      </c>
      <c r="C4" s="15" t="s">
        <v>89</v>
      </c>
      <c r="D4" s="60">
        <v>26342</v>
      </c>
      <c r="G4" s="1" t="s">
        <v>96</v>
      </c>
      <c r="H4">
        <f>DATEVALUE(G4)</f>
        <v>26342</v>
      </c>
    </row>
    <row r="5" spans="1:8" x14ac:dyDescent="0.25">
      <c r="A5" s="15">
        <v>2</v>
      </c>
      <c r="B5" s="15" t="s">
        <v>51</v>
      </c>
      <c r="C5" s="15" t="s">
        <v>84</v>
      </c>
      <c r="D5" s="60">
        <v>30749</v>
      </c>
      <c r="G5" s="1" t="s">
        <v>97</v>
      </c>
      <c r="H5">
        <f t="shared" ref="H5:H23" si="0">DATEVALUE(G5)</f>
        <v>30749</v>
      </c>
    </row>
    <row r="6" spans="1:8" x14ac:dyDescent="0.25">
      <c r="A6" s="15">
        <v>3</v>
      </c>
      <c r="B6" s="15" t="s">
        <v>57</v>
      </c>
      <c r="C6" s="15" t="s">
        <v>77</v>
      </c>
      <c r="D6" s="60">
        <v>28618</v>
      </c>
      <c r="G6" s="1" t="s">
        <v>98</v>
      </c>
      <c r="H6">
        <f t="shared" si="0"/>
        <v>28618</v>
      </c>
    </row>
    <row r="7" spans="1:8" x14ac:dyDescent="0.25">
      <c r="A7" s="15">
        <v>4</v>
      </c>
      <c r="B7" s="15" t="s">
        <v>56</v>
      </c>
      <c r="C7" s="15" t="s">
        <v>78</v>
      </c>
      <c r="D7" s="60">
        <v>29834</v>
      </c>
      <c r="G7" s="1" t="s">
        <v>99</v>
      </c>
      <c r="H7">
        <f t="shared" si="0"/>
        <v>29834</v>
      </c>
    </row>
    <row r="8" spans="1:8" x14ac:dyDescent="0.25">
      <c r="A8" s="15">
        <v>5</v>
      </c>
      <c r="B8" s="15" t="s">
        <v>72</v>
      </c>
      <c r="C8" s="15" t="s">
        <v>62</v>
      </c>
      <c r="D8" s="60">
        <v>31333</v>
      </c>
      <c r="G8" s="1" t="s">
        <v>100</v>
      </c>
      <c r="H8">
        <f t="shared" si="0"/>
        <v>31333</v>
      </c>
    </row>
    <row r="9" spans="1:8" x14ac:dyDescent="0.25">
      <c r="A9" s="15">
        <v>6</v>
      </c>
      <c r="B9" s="15" t="s">
        <v>85</v>
      </c>
      <c r="C9" s="15" t="s">
        <v>50</v>
      </c>
      <c r="D9" s="60">
        <v>32980</v>
      </c>
      <c r="G9" s="1" t="s">
        <v>101</v>
      </c>
      <c r="H9">
        <f t="shared" si="0"/>
        <v>32980</v>
      </c>
    </row>
    <row r="10" spans="1:8" x14ac:dyDescent="0.25">
      <c r="A10" s="15">
        <v>7</v>
      </c>
      <c r="B10" s="15" t="s">
        <v>45</v>
      </c>
      <c r="C10" s="15" t="s">
        <v>43</v>
      </c>
      <c r="D10" s="60">
        <v>33633</v>
      </c>
      <c r="G10" s="1" t="s">
        <v>102</v>
      </c>
      <c r="H10">
        <f t="shared" si="0"/>
        <v>33633</v>
      </c>
    </row>
    <row r="11" spans="1:8" x14ac:dyDescent="0.25">
      <c r="A11" s="15">
        <v>8</v>
      </c>
      <c r="B11" s="15" t="s">
        <v>73</v>
      </c>
      <c r="C11" s="15" t="s">
        <v>61</v>
      </c>
      <c r="D11" s="60">
        <v>33437</v>
      </c>
      <c r="G11" s="1" t="s">
        <v>103</v>
      </c>
      <c r="H11">
        <f t="shared" si="0"/>
        <v>33437</v>
      </c>
    </row>
    <row r="12" spans="1:8" x14ac:dyDescent="0.25">
      <c r="A12" s="15">
        <v>9</v>
      </c>
      <c r="B12" s="15" t="s">
        <v>88</v>
      </c>
      <c r="C12" s="15" t="s">
        <v>44</v>
      </c>
      <c r="D12" s="60">
        <v>32035</v>
      </c>
      <c r="G12" s="1" t="s">
        <v>104</v>
      </c>
      <c r="H12">
        <f t="shared" si="0"/>
        <v>32035</v>
      </c>
    </row>
    <row r="13" spans="1:8" x14ac:dyDescent="0.25">
      <c r="A13" s="15">
        <v>10</v>
      </c>
      <c r="B13" s="15" t="s">
        <v>49</v>
      </c>
      <c r="C13" s="15" t="s">
        <v>86</v>
      </c>
      <c r="D13" s="60">
        <v>32223</v>
      </c>
      <c r="G13" s="1" t="s">
        <v>105</v>
      </c>
      <c r="H13">
        <f t="shared" si="0"/>
        <v>32223</v>
      </c>
    </row>
    <row r="14" spans="1:8" x14ac:dyDescent="0.25">
      <c r="A14" s="15">
        <v>11</v>
      </c>
      <c r="B14" s="15" t="s">
        <v>74</v>
      </c>
      <c r="C14" s="15" t="s">
        <v>60</v>
      </c>
      <c r="D14" s="60">
        <v>27927</v>
      </c>
      <c r="G14" s="1" t="s">
        <v>106</v>
      </c>
      <c r="H14">
        <f t="shared" si="0"/>
        <v>27927</v>
      </c>
    </row>
    <row r="15" spans="1:8" x14ac:dyDescent="0.25">
      <c r="A15" s="15">
        <v>12</v>
      </c>
      <c r="B15" s="15" t="s">
        <v>55</v>
      </c>
      <c r="C15" s="15" t="s">
        <v>79</v>
      </c>
      <c r="D15" s="60">
        <v>34659</v>
      </c>
      <c r="G15" s="1" t="s">
        <v>107</v>
      </c>
      <c r="H15">
        <f t="shared" si="0"/>
        <v>34659</v>
      </c>
    </row>
    <row r="16" spans="1:8" x14ac:dyDescent="0.25">
      <c r="A16" s="15">
        <v>14</v>
      </c>
      <c r="B16" s="15" t="s">
        <v>59</v>
      </c>
      <c r="C16" s="15" t="s">
        <v>75</v>
      </c>
      <c r="D16" s="60">
        <v>33215</v>
      </c>
      <c r="G16" s="1" t="s">
        <v>108</v>
      </c>
      <c r="H16">
        <f t="shared" si="0"/>
        <v>33215</v>
      </c>
    </row>
    <row r="17" spans="1:8" x14ac:dyDescent="0.25">
      <c r="A17" s="15">
        <v>15</v>
      </c>
      <c r="B17" s="15" t="s">
        <v>87</v>
      </c>
      <c r="C17" s="15" t="s">
        <v>48</v>
      </c>
      <c r="D17" s="60">
        <v>32785</v>
      </c>
      <c r="G17" s="1" t="s">
        <v>109</v>
      </c>
      <c r="H17">
        <f t="shared" si="0"/>
        <v>32785</v>
      </c>
    </row>
    <row r="18" spans="1:8" x14ac:dyDescent="0.25">
      <c r="A18" s="15">
        <v>16</v>
      </c>
      <c r="B18" s="15" t="s">
        <v>58</v>
      </c>
      <c r="C18" s="15" t="s">
        <v>76</v>
      </c>
      <c r="D18" s="60">
        <v>32817</v>
      </c>
      <c r="G18" s="1" t="s">
        <v>110</v>
      </c>
      <c r="H18">
        <f t="shared" si="0"/>
        <v>32817</v>
      </c>
    </row>
    <row r="19" spans="1:8" x14ac:dyDescent="0.25">
      <c r="A19" s="15">
        <v>17</v>
      </c>
      <c r="B19" s="15" t="s">
        <v>63</v>
      </c>
      <c r="C19" s="15" t="s">
        <v>71</v>
      </c>
      <c r="D19" s="60">
        <v>33290</v>
      </c>
      <c r="G19" s="1" t="s">
        <v>111</v>
      </c>
      <c r="H19">
        <f t="shared" si="0"/>
        <v>33290</v>
      </c>
    </row>
    <row r="20" spans="1:8" x14ac:dyDescent="0.25">
      <c r="A20" s="15">
        <v>18</v>
      </c>
      <c r="B20" s="15" t="s">
        <v>47</v>
      </c>
      <c r="C20" s="15" t="s">
        <v>46</v>
      </c>
      <c r="D20" s="60">
        <v>33677</v>
      </c>
      <c r="G20" s="1" t="s">
        <v>112</v>
      </c>
      <c r="H20">
        <f t="shared" si="0"/>
        <v>33677</v>
      </c>
    </row>
    <row r="21" spans="1:8" x14ac:dyDescent="0.25">
      <c r="A21" s="15">
        <v>19</v>
      </c>
      <c r="B21" s="15" t="s">
        <v>80</v>
      </c>
      <c r="C21" s="15" t="s">
        <v>54</v>
      </c>
      <c r="D21" s="60">
        <v>34554</v>
      </c>
      <c r="G21" s="1" t="s">
        <v>113</v>
      </c>
      <c r="H21">
        <f t="shared" si="0"/>
        <v>34554</v>
      </c>
    </row>
    <row r="22" spans="1:8" x14ac:dyDescent="0.25">
      <c r="A22" s="15">
        <v>20</v>
      </c>
      <c r="B22" s="15" t="s">
        <v>53</v>
      </c>
      <c r="C22" s="15" t="s">
        <v>83</v>
      </c>
      <c r="D22" s="60">
        <v>33213</v>
      </c>
      <c r="G22" s="1" t="s">
        <v>114</v>
      </c>
      <c r="H22">
        <f t="shared" si="0"/>
        <v>33213</v>
      </c>
    </row>
    <row r="23" spans="1:8" x14ac:dyDescent="0.25">
      <c r="A23" s="15">
        <v>21</v>
      </c>
      <c r="B23" s="15" t="s">
        <v>81</v>
      </c>
      <c r="C23" s="15" t="s">
        <v>82</v>
      </c>
      <c r="D23" s="60">
        <v>27453</v>
      </c>
      <c r="G23" s="1" t="s">
        <v>115</v>
      </c>
      <c r="H23">
        <f t="shared" si="0"/>
        <v>27453</v>
      </c>
    </row>
  </sheetData>
  <sortState xmlns:xlrd2="http://schemas.microsoft.com/office/spreadsheetml/2017/richdata2" ref="A4:C23">
    <sortCondition ref="A4:A23"/>
  </sortState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IGpcs2vZEfUDF6kQM8vNrScODWcabuxzFCnqDHZ53ss=</kers>
  <massa>9/19/2020 2:53:43 PM</massa>
  <hamilton>true</hamilton>
</senna>
</file>

<file path=customXml/itemProps1.xml><?xml version="1.0" encoding="utf-8"?>
<ds:datastoreItem xmlns:ds="http://schemas.openxmlformats.org/officeDocument/2006/customXml" ds:itemID="{2180EDFD-C858-4203-82AB-1540BF6BDFBF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Mailings</vt:lpstr>
      <vt:lpstr>Mailings Stats</vt:lpstr>
      <vt:lpstr>Criteria</vt:lpstr>
      <vt:lpstr>Employee Insurance</vt:lpstr>
      <vt:lpstr>Birth Dates</vt:lpstr>
      <vt:lpstr>Responses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User</cp:lastModifiedBy>
  <cp:lastPrinted>2015-06-07T19:06:15Z</cp:lastPrinted>
  <dcterms:created xsi:type="dcterms:W3CDTF">2011-11-14T23:31:52Z</dcterms:created>
  <dcterms:modified xsi:type="dcterms:W3CDTF">2020-09-20T02:48:55Z</dcterms:modified>
  <cp:contentStatus>Draft</cp:contentStatus>
</cp:coreProperties>
</file>